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1E39EA20-5222-4729-BB4C-9243D7CAD952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<sst xmlns="http://schemas.openxmlformats.org/spreadsheetml/2006/main" count="68" uniqueCount="45">
  <si>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</si>
  <si>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</si>
  <si>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</si>
  <si>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</si>
  <si>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</si>
  <si>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</si>
  <si>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</si>
  <si>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</si>
  <si>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</si>
  <si>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</si>
  <si>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</si>
  <si>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</si>
  <si>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</si>
  <si>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</si>
  <si>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</si>
  <si>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</si>
  <si>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</si>
  <si>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</si>
  <si>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</si>
  <si>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</si>
  <si>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</si>
  <si>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</si>
  <si>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</si>
  <si>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</si>
  <si>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</si>
  <si>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</si>
  <si>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</si>
  <si>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</si>
  <si>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</si>
  <si>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</si>
  <si>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</si>
  <si>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</si>
  <si>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</si>
  <si>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</si>
  <si>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</si>
  <si>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Příloha č. 1 KS - Dílčí specifikace ceny pro část 2 veřejné zakázky</t>
  </si>
  <si>
    <t>Celková nabídková cena v Kč za část 2 veřejné zakázky</t>
  </si>
  <si>
    <t>Předpokládaný počet kusů položky za období 1 roku (12 měsíců)</t>
  </si>
  <si>
    <t>Nabídková cena za 1 kus položky v Kč bez DPH</t>
  </si>
  <si>
    <t>Sazba DPH v %</t>
  </si>
  <si>
    <t>Cena za předpokládanou spotřebu za 1 rok v Kč bez DPH</t>
  </si>
  <si>
    <t>Cena za předpokládanou spotřebu za 1 rok v Kč s DPH</t>
  </si>
  <si>
    <t>Název veřejné zakázky: Infuzní a transfuzní sety</t>
  </si>
  <si>
    <t>Název části veřejné zakázky: Infuzní souprava pro spádovou infuzi</t>
  </si>
  <si>
    <t>Infuzní souprava pro spádovou infuzi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</si>
</sst>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u/>
      <sz val="10"/>
      <color rgb="FF0563C1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4">
    <xf numFmtId="0" fontId="0" fillId="0" borderId="0"/>
    <xf numFmtId="164" fontId="5" fillId="0" borderId="0" applyBorder="0" applyProtection="0"/>
    <xf numFmtId="0" fontId="3" fillId="0" borderId="0" applyBorder="0" applyProtection="0"/>
    <xf numFmtId="0" fontId="1" fillId="0" borderId="0"/>
  </cellStyleXfs>
  <cellXfs count="23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4" fillId="0" borderId="1" xfId="0" applyFont="1" applyBorder="1"/>
    <xf numFmtId="0" fontId="4" fillId="0" borderId="1" xfId="0" applyFont="1" applyBorder="1"/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4" fillId="0" borderId="1" xfId="2" applyNumberFormat="1" applyFont="1" applyBorder="1" applyAlignment="1" applyProtection="1">
      <alignment horizont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4">
    <cellStyle name="Čárka" xfId="1" builtinId="3"/>
    <cellStyle name="Hypertextový odkaz" xfId="2" builtinId="8"/>
    <cellStyle name="Normální" xfId="0" builtinId="0"/>
    <cellStyle name="Normální 2" xfId="3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35</v>
      </c>
      <c r="B1" s="1"/>
      <c r="C1" s="1"/>
      <c r="D1" s="1"/>
      <c r="E1" s="1"/>
    </row>
    <row r="3" spans="1:6" x14ac:dyDescent="0.25">
      <c r="A3" s="1" t="s">
        <v>42</v>
      </c>
      <c r="B3" s="1"/>
    </row>
    <row r="4" spans="1:6" x14ac:dyDescent="0.25">
      <c r="B4" s="1"/>
    </row>
    <row r="5" spans="1:6" x14ac:dyDescent="0.25">
      <c r="A5" s="1" t="s">
        <v>43</v>
      </c>
      <c r="B5" s="1"/>
    </row>
    <row r="8" spans="1:6" ht="74.25" customHeight="1" x14ac:dyDescent="0.25">
      <c r="A8" s="15" t="s">
        <v>0</v>
      </c>
      <c r="B8" s="16" t="s">
        <v>37</v>
      </c>
      <c r="C8" s="16" t="s">
        <v>38</v>
      </c>
      <c r="D8" s="16" t="s">
        <v>39</v>
      </c>
      <c r="E8" s="17" t="s">
        <v>40</v>
      </c>
      <c r="F8" s="17" t="s">
        <v>41</v>
      </c>
    </row>
    <row r="9" spans="1:6" x14ac:dyDescent="0.25">
      <c r="A9" s="4" t="s">
        <v>44</v>
      </c>
      <c r="B9" s="18">
        <v>238342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19" t="s">
        <v>36</v>
      </c>
      <c r="B10" s="19"/>
      <c r="C10" s="19"/>
      <c r="D10" s="19"/>
      <c r="E10" s="5">
        <f>SUM(E9:E9)</f>
        <v>0</v>
      </c>
      <c r="F10" s="5">
        <f>SUM(F9:F9)</f>
        <v>0</v>
      </c>
    </row>
    <row r="13" spans="1:6" x14ac:dyDescent="0.25">
      <c r="E13" s="6"/>
    </row>
    <row r="14" spans="1:6" x14ac:dyDescent="0.25">
      <c r="E14" s="6"/>
    </row>
    <row r="15" spans="1:6" x14ac:dyDescent="0.25">
      <c r="E15" s="7"/>
    </row>
    <row r="16" spans="1:6" x14ac:dyDescent="0.25">
      <c r="E16" s="7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6" customWidth="1"/>
    <col min="8" max="8" width="27.28515625" style="6" customWidth="1"/>
    <col min="9" max="9" width="14" customWidth="1"/>
  </cols>
  <sheetData>
    <row r="2" spans="1:9" x14ac:dyDescent="0.25">
      <c r="A2" s="8" t="s">
        <v>1</v>
      </c>
      <c r="B2" s="8" t="s">
        <v>2</v>
      </c>
      <c r="C2" s="8" t="s">
        <v>3</v>
      </c>
      <c r="D2" s="8"/>
      <c r="E2" s="8" t="s">
        <v>4</v>
      </c>
      <c r="F2" s="9" t="s">
        <v>5</v>
      </c>
      <c r="G2" s="9"/>
      <c r="H2" s="9" t="s">
        <v>6</v>
      </c>
      <c r="I2" s="10" t="s">
        <v>7</v>
      </c>
    </row>
    <row r="3" spans="1:9" x14ac:dyDescent="0.25">
      <c r="A3" s="11" t="s">
        <v>8</v>
      </c>
      <c r="B3" t="s">
        <v>9</v>
      </c>
      <c r="C3">
        <v>12770</v>
      </c>
      <c r="D3">
        <f>C3*1</f>
        <v>12770</v>
      </c>
      <c r="E3">
        <v>8.0399999999999991</v>
      </c>
      <c r="F3" s="6">
        <f t="shared" ref="F3:F27" si="0">E3/1.21</f>
        <v>6.6446280991735529</v>
      </c>
      <c r="G3" s="6">
        <f t="shared" ref="G3:G25" si="1">F3/(D3/C3)</f>
        <v>6.6446280991735529</v>
      </c>
      <c r="H3" s="6">
        <v>102753.5</v>
      </c>
    </row>
    <row r="4" spans="1:9" x14ac:dyDescent="0.25">
      <c r="A4" s="11" t="s">
        <v>10</v>
      </c>
      <c r="B4" t="s">
        <v>11</v>
      </c>
      <c r="C4">
        <v>6</v>
      </c>
      <c r="D4">
        <f>C4*100</f>
        <v>600</v>
      </c>
      <c r="E4">
        <v>205.7</v>
      </c>
      <c r="F4" s="6">
        <f t="shared" si="0"/>
        <v>170</v>
      </c>
      <c r="G4" s="6">
        <f t="shared" si="1"/>
        <v>1.7</v>
      </c>
      <c r="H4" s="6">
        <v>1234.2</v>
      </c>
    </row>
    <row r="5" spans="1:9" x14ac:dyDescent="0.25">
      <c r="A5" s="11" t="s">
        <v>12</v>
      </c>
      <c r="B5" t="s">
        <v>11</v>
      </c>
      <c r="C5">
        <v>72</v>
      </c>
      <c r="D5">
        <f>C5*55</f>
        <v>3960</v>
      </c>
      <c r="E5">
        <v>399.3</v>
      </c>
      <c r="F5" s="6">
        <f t="shared" si="0"/>
        <v>330</v>
      </c>
      <c r="G5" s="6">
        <f t="shared" si="1"/>
        <v>6</v>
      </c>
      <c r="H5" s="6">
        <v>28749.63</v>
      </c>
    </row>
    <row r="6" spans="1:9" s="13" customFormat="1" x14ac:dyDescent="0.25">
      <c r="A6" s="12" t="s">
        <v>13</v>
      </c>
      <c r="B6" s="13" t="s">
        <v>11</v>
      </c>
      <c r="C6" s="13">
        <v>5421</v>
      </c>
      <c r="D6" s="13">
        <f>C6*100</f>
        <v>542100</v>
      </c>
      <c r="E6" s="13">
        <v>77.430000000000007</v>
      </c>
      <c r="F6" s="14">
        <f t="shared" si="0"/>
        <v>63.991735537190088</v>
      </c>
      <c r="G6" s="14">
        <f t="shared" si="1"/>
        <v>0.63991735537190086</v>
      </c>
      <c r="H6" s="14">
        <v>419802.200000007</v>
      </c>
      <c r="I6" s="20">
        <f>SUM(D6:D7)</f>
        <v>615700</v>
      </c>
    </row>
    <row r="7" spans="1:9" s="13" customFormat="1" x14ac:dyDescent="0.25">
      <c r="A7" s="12" t="s">
        <v>14</v>
      </c>
      <c r="B7" s="13" t="s">
        <v>11</v>
      </c>
      <c r="C7" s="13">
        <v>736</v>
      </c>
      <c r="D7" s="13">
        <f>C7*100</f>
        <v>73600</v>
      </c>
      <c r="E7" s="13">
        <v>77.430000000000007</v>
      </c>
      <c r="F7" s="14">
        <f t="shared" si="0"/>
        <v>63.991735537190088</v>
      </c>
      <c r="G7" s="14">
        <f t="shared" si="1"/>
        <v>0.63991735537190086</v>
      </c>
      <c r="H7" s="14">
        <v>56995.83</v>
      </c>
      <c r="I7" s="20"/>
    </row>
    <row r="8" spans="1:9" s="13" customFormat="1" x14ac:dyDescent="0.25">
      <c r="A8" s="12" t="s">
        <v>15</v>
      </c>
      <c r="B8" s="13" t="s">
        <v>11</v>
      </c>
      <c r="C8" s="13">
        <v>3478</v>
      </c>
      <c r="D8" s="13">
        <f>C8*100</f>
        <v>347800</v>
      </c>
      <c r="E8" s="13">
        <v>124.62</v>
      </c>
      <c r="F8" s="14">
        <f t="shared" si="0"/>
        <v>102.9917355371901</v>
      </c>
      <c r="G8" s="14">
        <f t="shared" si="1"/>
        <v>1.029917355371901</v>
      </c>
      <c r="H8" s="14">
        <v>433463.120000005</v>
      </c>
      <c r="I8" s="20">
        <f>SUM(D8:D9)</f>
        <v>367750</v>
      </c>
    </row>
    <row r="9" spans="1:9" s="13" customFormat="1" x14ac:dyDescent="0.25">
      <c r="A9" s="12" t="s">
        <v>16</v>
      </c>
      <c r="B9" s="13" t="s">
        <v>11</v>
      </c>
      <c r="C9" s="13">
        <v>399</v>
      </c>
      <c r="D9" s="13">
        <f>C9*50</f>
        <v>19950</v>
      </c>
      <c r="E9" s="13">
        <v>115.45</v>
      </c>
      <c r="F9" s="14">
        <f t="shared" si="0"/>
        <v>95.413223140495873</v>
      </c>
      <c r="G9" s="14">
        <f t="shared" si="1"/>
        <v>1.9082644628099175</v>
      </c>
      <c r="H9" s="14">
        <v>50159.14</v>
      </c>
      <c r="I9" s="20"/>
    </row>
    <row r="10" spans="1:9" s="13" customFormat="1" x14ac:dyDescent="0.25">
      <c r="A10" s="12" t="s">
        <v>17</v>
      </c>
      <c r="B10" s="13" t="s">
        <v>11</v>
      </c>
      <c r="C10" s="13">
        <v>3378</v>
      </c>
      <c r="D10" s="13">
        <f>C10*100</f>
        <v>337800</v>
      </c>
      <c r="E10" s="13">
        <v>41.13</v>
      </c>
      <c r="F10" s="14">
        <f t="shared" si="0"/>
        <v>33.991735537190088</v>
      </c>
      <c r="G10" s="14">
        <f t="shared" si="1"/>
        <v>0.33991735537190088</v>
      </c>
      <c r="H10" s="14">
        <v>138970.859999999</v>
      </c>
      <c r="I10" s="21">
        <f>SUM(D10:D11)</f>
        <v>400100</v>
      </c>
    </row>
    <row r="11" spans="1:9" s="13" customFormat="1" x14ac:dyDescent="0.25">
      <c r="A11" s="12" t="s">
        <v>18</v>
      </c>
      <c r="B11" s="13" t="s">
        <v>11</v>
      </c>
      <c r="C11" s="13">
        <v>623</v>
      </c>
      <c r="D11" s="13">
        <f>C11*100</f>
        <v>62300</v>
      </c>
      <c r="E11" s="13">
        <v>41.14</v>
      </c>
      <c r="F11" s="14">
        <f t="shared" si="0"/>
        <v>34</v>
      </c>
      <c r="G11" s="14">
        <f t="shared" si="1"/>
        <v>0.34</v>
      </c>
      <c r="H11" s="14">
        <v>25630.7399999999</v>
      </c>
      <c r="I11" s="21"/>
    </row>
    <row r="12" spans="1:9" s="13" customFormat="1" x14ac:dyDescent="0.25">
      <c r="A12" s="12" t="s">
        <v>19</v>
      </c>
      <c r="B12" s="13" t="s">
        <v>11</v>
      </c>
      <c r="C12" s="13">
        <v>5918</v>
      </c>
      <c r="D12" s="13">
        <f>C12*100</f>
        <v>591800</v>
      </c>
      <c r="E12" s="13">
        <v>55.37</v>
      </c>
      <c r="F12" s="14">
        <f t="shared" si="0"/>
        <v>45.760330578512395</v>
      </c>
      <c r="G12" s="14">
        <f t="shared" si="1"/>
        <v>0.45760330578512393</v>
      </c>
      <c r="H12" s="14">
        <v>328793.15999999997</v>
      </c>
      <c r="I12" s="20">
        <f>SUM(D12:D13)</f>
        <v>680000</v>
      </c>
    </row>
    <row r="13" spans="1:9" s="13" customFormat="1" x14ac:dyDescent="0.25">
      <c r="A13" s="12" t="s">
        <v>20</v>
      </c>
      <c r="B13" s="13" t="s">
        <v>11</v>
      </c>
      <c r="C13" s="13">
        <v>882</v>
      </c>
      <c r="D13" s="13">
        <f>C13*100</f>
        <v>88200</v>
      </c>
      <c r="E13" s="13">
        <v>59.29</v>
      </c>
      <c r="F13" s="14">
        <f t="shared" si="0"/>
        <v>49</v>
      </c>
      <c r="G13" s="14">
        <f t="shared" si="1"/>
        <v>0.49</v>
      </c>
      <c r="H13" s="14">
        <v>52293.760000000198</v>
      </c>
      <c r="I13" s="20"/>
    </row>
    <row r="14" spans="1:9" x14ac:dyDescent="0.25">
      <c r="A14" s="11" t="s">
        <v>21</v>
      </c>
      <c r="B14" t="s">
        <v>11</v>
      </c>
      <c r="C14">
        <v>1</v>
      </c>
      <c r="D14">
        <f>C14*100</f>
        <v>100</v>
      </c>
      <c r="E14">
        <v>167.32</v>
      </c>
      <c r="F14" s="6">
        <f t="shared" si="0"/>
        <v>138.28099173553719</v>
      </c>
      <c r="G14" s="6">
        <f t="shared" si="1"/>
        <v>1.3828099173553718</v>
      </c>
      <c r="H14" s="6">
        <v>167.31</v>
      </c>
    </row>
    <row r="15" spans="1:9" x14ac:dyDescent="0.25">
      <c r="A15" s="11" t="s">
        <v>22</v>
      </c>
      <c r="B15" t="s">
        <v>9</v>
      </c>
      <c r="C15">
        <v>6240</v>
      </c>
      <c r="D15">
        <f>C15*1</f>
        <v>6240</v>
      </c>
      <c r="E15">
        <v>6.03</v>
      </c>
      <c r="F15" s="6">
        <f t="shared" si="0"/>
        <v>4.9834710743801658</v>
      </c>
      <c r="G15" s="6">
        <f t="shared" si="1"/>
        <v>4.9834710743801658</v>
      </c>
      <c r="H15" s="6">
        <v>37676.519999999997</v>
      </c>
    </row>
    <row r="16" spans="1:9" s="13" customFormat="1" x14ac:dyDescent="0.25">
      <c r="A16" s="12" t="s">
        <v>23</v>
      </c>
      <c r="B16" s="13" t="s">
        <v>11</v>
      </c>
      <c r="C16" s="13">
        <v>418</v>
      </c>
      <c r="D16" s="13">
        <f>C16*50</f>
        <v>20900</v>
      </c>
      <c r="E16" s="13">
        <v>678.19</v>
      </c>
      <c r="F16" s="14">
        <f t="shared" si="0"/>
        <v>560.48760330578523</v>
      </c>
      <c r="G16" s="14">
        <f t="shared" si="1"/>
        <v>11.209752066115705</v>
      </c>
      <c r="H16" s="14">
        <v>329558.68000000098</v>
      </c>
    </row>
    <row r="17" spans="1:9" x14ac:dyDescent="0.25">
      <c r="A17" s="11" t="s">
        <v>24</v>
      </c>
      <c r="B17" t="s">
        <v>11</v>
      </c>
      <c r="C17">
        <v>213</v>
      </c>
      <c r="D17">
        <f>C17*80</f>
        <v>17040</v>
      </c>
      <c r="E17">
        <v>212.96</v>
      </c>
      <c r="F17" s="6">
        <f t="shared" si="0"/>
        <v>176</v>
      </c>
      <c r="G17" s="6">
        <f t="shared" si="1"/>
        <v>2.2000000000000002</v>
      </c>
      <c r="H17" s="6">
        <v>45360.53</v>
      </c>
    </row>
    <row r="18" spans="1:9" x14ac:dyDescent="0.25">
      <c r="A18" s="11" t="s">
        <v>25</v>
      </c>
      <c r="B18" t="s">
        <v>11</v>
      </c>
      <c r="C18">
        <v>66</v>
      </c>
      <c r="D18">
        <f>C18*60</f>
        <v>3960</v>
      </c>
      <c r="E18">
        <v>363</v>
      </c>
      <c r="F18" s="6">
        <f t="shared" si="0"/>
        <v>300</v>
      </c>
      <c r="G18" s="6">
        <f t="shared" si="1"/>
        <v>5</v>
      </c>
      <c r="H18" s="6">
        <v>23958.03</v>
      </c>
    </row>
    <row r="19" spans="1:9" x14ac:dyDescent="0.25">
      <c r="A19" s="11" t="s">
        <v>26</v>
      </c>
      <c r="B19" t="s">
        <v>11</v>
      </c>
      <c r="C19">
        <v>675</v>
      </c>
      <c r="D19">
        <f>C19*100</f>
        <v>67500</v>
      </c>
      <c r="E19">
        <v>593.73</v>
      </c>
      <c r="F19" s="6">
        <f t="shared" si="0"/>
        <v>490.68595041322317</v>
      </c>
      <c r="G19" s="6">
        <f t="shared" si="1"/>
        <v>4.9068595041322318</v>
      </c>
      <c r="H19" s="6">
        <v>408138.49</v>
      </c>
    </row>
    <row r="20" spans="1:9" x14ac:dyDescent="0.25">
      <c r="A20" s="11" t="s">
        <v>27</v>
      </c>
      <c r="B20" t="s">
        <v>9</v>
      </c>
      <c r="C20">
        <v>65500</v>
      </c>
      <c r="D20">
        <f>C20*1</f>
        <v>65500</v>
      </c>
      <c r="E20">
        <v>8.4499999999999993</v>
      </c>
      <c r="F20" s="6">
        <f t="shared" si="0"/>
        <v>6.9834710743801649</v>
      </c>
      <c r="G20" s="6">
        <f t="shared" si="1"/>
        <v>6.9834710743801649</v>
      </c>
      <c r="H20" s="6">
        <v>564176.25</v>
      </c>
    </row>
    <row r="21" spans="1:9" s="13" customFormat="1" x14ac:dyDescent="0.25">
      <c r="A21" s="12" t="s">
        <v>28</v>
      </c>
      <c r="B21" s="13" t="s">
        <v>11</v>
      </c>
      <c r="C21" s="13">
        <v>472</v>
      </c>
      <c r="D21" s="13">
        <f>C21*100</f>
        <v>47200</v>
      </c>
      <c r="E21" s="13">
        <v>149.49</v>
      </c>
      <c r="F21" s="14">
        <f t="shared" si="0"/>
        <v>123.54545454545456</v>
      </c>
      <c r="G21" s="14">
        <f t="shared" si="1"/>
        <v>1.2354545454545456</v>
      </c>
      <c r="H21" s="14">
        <v>70563.97</v>
      </c>
    </row>
    <row r="22" spans="1:9" x14ac:dyDescent="0.25">
      <c r="A22" s="11" t="s">
        <v>29</v>
      </c>
      <c r="B22" t="s">
        <v>11</v>
      </c>
      <c r="C22">
        <v>108</v>
      </c>
      <c r="D22">
        <f>C22*100</f>
        <v>10800</v>
      </c>
      <c r="E22">
        <v>149.5</v>
      </c>
      <c r="F22" s="6">
        <f t="shared" si="0"/>
        <v>123.55371900826447</v>
      </c>
      <c r="G22" s="6">
        <f t="shared" si="1"/>
        <v>1.2355371900826446</v>
      </c>
      <c r="H22" s="6">
        <v>16146</v>
      </c>
      <c r="I22" s="22">
        <f>SUM(D22:D23)</f>
        <v>23400</v>
      </c>
    </row>
    <row r="23" spans="1:9" x14ac:dyDescent="0.25">
      <c r="A23" s="11" t="s">
        <v>30</v>
      </c>
      <c r="B23" t="s">
        <v>9</v>
      </c>
      <c r="C23">
        <v>12600</v>
      </c>
      <c r="D23">
        <f>C23</f>
        <v>12600</v>
      </c>
      <c r="E23">
        <v>1.38</v>
      </c>
      <c r="F23" s="6">
        <f t="shared" si="0"/>
        <v>1.140495867768595</v>
      </c>
      <c r="G23" s="6">
        <f t="shared" si="1"/>
        <v>1.140495867768595</v>
      </c>
      <c r="H23" s="6">
        <v>17387.89</v>
      </c>
      <c r="I23" s="22"/>
    </row>
    <row r="24" spans="1:9" s="13" customFormat="1" x14ac:dyDescent="0.25">
      <c r="A24" s="12" t="s">
        <v>31</v>
      </c>
      <c r="B24" s="13" t="s">
        <v>9</v>
      </c>
      <c r="C24" s="13">
        <v>300</v>
      </c>
      <c r="D24" s="13">
        <f>C24*1</f>
        <v>300</v>
      </c>
      <c r="E24" s="13">
        <v>60.38</v>
      </c>
      <c r="F24" s="14">
        <f t="shared" si="0"/>
        <v>49.900826446280995</v>
      </c>
      <c r="G24" s="14">
        <f t="shared" si="1"/>
        <v>49.900826446280995</v>
      </c>
      <c r="H24" s="14">
        <v>18113.68</v>
      </c>
    </row>
    <row r="25" spans="1:9" s="13" customFormat="1" x14ac:dyDescent="0.25">
      <c r="A25" s="12" t="s">
        <v>32</v>
      </c>
      <c r="B25" s="13" t="s">
        <v>9</v>
      </c>
      <c r="C25" s="13">
        <v>295</v>
      </c>
      <c r="D25" s="13">
        <f>C25*1</f>
        <v>295</v>
      </c>
      <c r="E25" s="13">
        <v>60.37</v>
      </c>
      <c r="F25" s="14">
        <f t="shared" si="0"/>
        <v>49.892561983471076</v>
      </c>
      <c r="G25" s="14">
        <f t="shared" si="1"/>
        <v>49.892561983471076</v>
      </c>
      <c r="H25" s="14">
        <v>17811.740000000002</v>
      </c>
      <c r="I25" s="20">
        <f>SUM(D25:D26)</f>
        <v>502</v>
      </c>
    </row>
    <row r="26" spans="1:9" s="13" customFormat="1" x14ac:dyDescent="0.25">
      <c r="A26" s="12" t="s">
        <v>33</v>
      </c>
      <c r="B26" s="13" t="s">
        <v>9</v>
      </c>
      <c r="C26" s="13">
        <v>207</v>
      </c>
      <c r="D26" s="13">
        <f>C26</f>
        <v>207</v>
      </c>
      <c r="E26" s="13">
        <v>54.46</v>
      </c>
      <c r="F26" s="14">
        <f t="shared" si="0"/>
        <v>45.008264462809919</v>
      </c>
      <c r="G26" s="14">
        <f>F26</f>
        <v>45.008264462809919</v>
      </c>
      <c r="H26" s="14">
        <v>11273.62</v>
      </c>
      <c r="I26" s="20"/>
    </row>
    <row r="27" spans="1:9" x14ac:dyDescent="0.25">
      <c r="A27" s="11" t="s">
        <v>34</v>
      </c>
      <c r="B27" t="s">
        <v>11</v>
      </c>
      <c r="C27">
        <v>155</v>
      </c>
      <c r="D27">
        <f>C27*100</f>
        <v>15500</v>
      </c>
      <c r="E27">
        <v>252.99</v>
      </c>
      <c r="F27" s="6">
        <f t="shared" si="0"/>
        <v>209.08264462809919</v>
      </c>
      <c r="G27" s="6">
        <f>F27/(D27/C27)</f>
        <v>2.090826446280992</v>
      </c>
      <c r="H27" s="6">
        <v>39215.919999999998</v>
      </c>
    </row>
    <row r="28" spans="1:9" x14ac:dyDescent="0.25">
      <c r="H28" s="6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2021-05-13T11:04:44Z</dcterms:modified>
  <dc:language>cs-CZ</dc:language>
</cp:coreProperties>
</file>